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7828725\Desktop\Political Contribution Information\Zicklin\2026 (2025 Index)\"/>
    </mc:Choice>
  </mc:AlternateContent>
  <xr:revisionPtr revIDLastSave="0" documentId="13_ncr:1_{AC499182-7237-4513-A935-A5E5D4574A0A}" xr6:coauthVersionLast="47" xr6:coauthVersionMax="47" xr10:uidLastSave="{00000000-0000-0000-0000-000000000000}"/>
  <bookViews>
    <workbookView xWindow="-120" yWindow="-120" windowWidth="29040" windowHeight="15720" xr2:uid="{2D6CEF77-762D-43CA-9873-ABCBE8366BE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7" i="1" l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6" i="1"/>
</calcChain>
</file>

<file path=xl/sharedStrings.xml><?xml version="1.0" encoding="utf-8"?>
<sst xmlns="http://schemas.openxmlformats.org/spreadsheetml/2006/main" count="57" uniqueCount="57">
  <si>
    <t>The Clorox Company</t>
  </si>
  <si>
    <t>Amount of Clorox dues allocated to lobbying or political expenditures</t>
  </si>
  <si>
    <t>Percent allocated to lobbying activities</t>
  </si>
  <si>
    <t>Website</t>
  </si>
  <si>
    <t xml:space="preserve">American Cleaning Institute (ACI) </t>
  </si>
  <si>
    <t xml:space="preserve">https://www.cleaninginstitute.org/ </t>
  </si>
  <si>
    <t>Ameripen</t>
  </si>
  <si>
    <t>Association for Dressings and Sauces (ADS)</t>
  </si>
  <si>
    <t>&lt;5%</t>
  </si>
  <si>
    <t xml:space="preserve">https://dressings-sauces.org/ </t>
  </si>
  <si>
    <t>Association of National Advertisers (ANA)</t>
  </si>
  <si>
    <t xml:space="preserve">https://www.ana.net/ </t>
  </si>
  <si>
    <t>Association of Plastic Recyclers (APR)</t>
  </si>
  <si>
    <t>&lt;4%</t>
  </si>
  <si>
    <t xml:space="preserve">https://plasticsrecycling.org/ </t>
  </si>
  <si>
    <t>Bay Area Council</t>
  </si>
  <si>
    <t>https://bayareacouncil.org/</t>
  </si>
  <si>
    <t>California Chamber of Commerce (CalChamber)</t>
  </si>
  <si>
    <t xml:space="preserve">https://www.calchamber.com/ </t>
  </si>
  <si>
    <t>California Manufacturer and Technology Association (CMTA)</t>
  </si>
  <si>
    <t>https://www.cmta.com/</t>
  </si>
  <si>
    <t>Center for Biocide Chemistries (CBC, American Chemistry Council) **</t>
  </si>
  <si>
    <t xml:space="preserve">https://www.americanchemistry.com/industry-groups/center-for-biocide-chemistries-cbc </t>
  </si>
  <si>
    <t>Consumer Brands Association (CBA)</t>
  </si>
  <si>
    <t xml:space="preserve">https://consumerbrandsassociation.org/ </t>
  </si>
  <si>
    <t>Council for Responsible Nutrition (CRN)</t>
  </si>
  <si>
    <t xml:space="preserve">https://www.crnusa.org/ </t>
  </si>
  <si>
    <t>FMI Food Industry Association (FMI)</t>
  </si>
  <si>
    <t xml:space="preserve">https://www.fmi.org/ </t>
  </si>
  <si>
    <t>Fragrance Creators Association (FCA)</t>
  </si>
  <si>
    <t xml:space="preserve">https://www.fragrancecreators.org/ </t>
  </si>
  <si>
    <t>Household and Commercial Products Association (HCPA)</t>
  </si>
  <si>
    <t xml:space="preserve">https://www.thehcpa.org/ </t>
  </si>
  <si>
    <t>HR Policy Association/Center On Exectutive Compensation</t>
  </si>
  <si>
    <t xml:space="preserve">https://www.hrpolicy.org/initiatives/cec/ </t>
  </si>
  <si>
    <t>INDA Association of the NonWoven Fabrics Industry (INDA)</t>
  </si>
  <si>
    <t xml:space="preserve">https://www.inda.org/ </t>
  </si>
  <si>
    <t>National Association of Manufacturers (NAM)</t>
  </si>
  <si>
    <t xml:space="preserve">https://nam.org/ </t>
  </si>
  <si>
    <t>National Grocers Association (NGA)</t>
  </si>
  <si>
    <t>https://www.nationalgrocers.org/</t>
  </si>
  <si>
    <t>Oakland Metropolitan Chamber of Commerce (OMCC)</t>
  </si>
  <si>
    <t xml:space="preserve">https://www.oaklandchamber.com/ </t>
  </si>
  <si>
    <t>Personal Care Products Council (PCPC)</t>
  </si>
  <si>
    <t xml:space="preserve">https://www.personalcarecouncil.org/ </t>
  </si>
  <si>
    <t>The Business Roundtable</t>
  </si>
  <si>
    <t xml:space="preserve">https://www.businessroundtable.org/ </t>
  </si>
  <si>
    <t>Water Quality Association (WQA)</t>
  </si>
  <si>
    <t xml:space="preserve">https://wqa.org/ </t>
  </si>
  <si>
    <t>Additional Organizations (not trade or industry focused)</t>
  </si>
  <si>
    <t>US Plastic Pact</t>
  </si>
  <si>
    <t>https://usplasticspact.org/</t>
  </si>
  <si>
    <t>*Associations with dues over $15,000, as reported by association</t>
  </si>
  <si>
    <t xml:space="preserve"> **Clorox is not a dues member of American Chemistry Council, but is a member of ACC's Center for Biocide Chemistries (CBC)</t>
  </si>
  <si>
    <t>Clorox 2025 U.S. Trade, Industry, and Policy Associations*</t>
  </si>
  <si>
    <t>Trade Association Memberships - 2025</t>
  </si>
  <si>
    <t>2025 Dues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</si>
</sst>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&quot;$&quot;#,##0.00"/>
  </numFmts>
  <fonts count="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sz val="11"/>
      <color rgb="FF242424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BACD1"/>
        <bgColor indexed="64"/>
      </patternFill>
    </fill>
    <fill>
      <patternFill patternType="solid">
        <fgColor rgb="FFCDD6E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theme="2" tint="-0.249977111117893"/>
      </right>
      <top/>
      <bottom/>
      <diagonal/>
    </border>
    <border>
      <left style="thin">
        <color theme="2" tint="-0.249977111117893"/>
      </left>
      <right style="thin">
        <color theme="2" tint="-0.249977111117893"/>
      </right>
      <top/>
      <bottom/>
      <diagonal/>
    </border>
    <border>
      <left style="medium">
        <color indexed="64"/>
      </left>
      <right style="thin">
        <color theme="2" tint="-0.249977111117893"/>
      </right>
      <top style="medium">
        <color indexed="64"/>
      </top>
      <bottom style="medium">
        <color indexed="64"/>
      </bottom>
      <diagonal/>
    </border>
    <border>
      <left style="thin">
        <color theme="2" tint="-0.249977111117893"/>
      </left>
      <right style="thin">
        <color theme="2" tint="-0.249977111117893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52">
    <xf numFmtId="0" fontId="0" fillId="0" borderId="0" xfId="0"/>
    <xf numFmtId="0" fontId="0" fillId="2" borderId="0" xfId="0" applyFill="1"/>
    <xf numFmtId="0" fontId="0" fillId="2" borderId="0" xfId="0" applyFill="1" applyAlignment="1">
      <alignment wrapText="1"/>
    </xf>
    <xf numFmtId="0" fontId="1" fillId="3" borderId="0" xfId="0" applyFont="1" applyFill="1"/>
    <xf numFmtId="0" fontId="0" fillId="3" borderId="0" xfId="0" applyFill="1"/>
    <xf numFmtId="0" fontId="0" fillId="3" borderId="0" xfId="0" applyFill="1" applyAlignment="1">
      <alignment wrapText="1"/>
    </xf>
    <xf numFmtId="0" fontId="0" fillId="0" borderId="0" xfId="0" applyAlignment="1">
      <alignment wrapText="1"/>
    </xf>
    <xf numFmtId="0" fontId="1" fillId="4" borderId="1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0" fillId="0" borderId="4" xfId="0" applyBorder="1" applyAlignment="1">
      <alignment vertical="center" wrapText="1"/>
    </xf>
    <xf numFmtId="0" fontId="2" fillId="0" borderId="6" xfId="1" applyFill="1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2" fillId="0" borderId="9" xfId="1" applyFill="1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2" fillId="0" borderId="12" xfId="1" applyFill="1" applyBorder="1" applyAlignment="1">
      <alignment vertical="center" wrapText="1"/>
    </xf>
    <xf numFmtId="0" fontId="0" fillId="0" borderId="13" xfId="0" applyBorder="1" applyAlignment="1">
      <alignment vertical="center" wrapText="1"/>
    </xf>
    <xf numFmtId="164" fontId="0" fillId="5" borderId="14" xfId="0" applyNumberFormat="1" applyFill="1" applyBorder="1" applyAlignment="1">
      <alignment horizontal="right" vertical="center" wrapText="1"/>
    </xf>
    <xf numFmtId="164" fontId="0" fillId="0" borderId="14" xfId="0" applyNumberFormat="1" applyBorder="1" applyAlignment="1">
      <alignment horizontal="right" vertical="center"/>
    </xf>
    <xf numFmtId="0" fontId="2" fillId="0" borderId="15" xfId="1" applyFill="1" applyBorder="1" applyAlignment="1">
      <alignment vertical="center" wrapText="1"/>
    </xf>
    <xf numFmtId="0" fontId="0" fillId="0" borderId="16" xfId="0" applyBorder="1" applyAlignment="1">
      <alignment vertical="center" wrapText="1"/>
    </xf>
    <xf numFmtId="164" fontId="0" fillId="0" borderId="17" xfId="0" applyNumberFormat="1" applyBorder="1" applyAlignment="1">
      <alignment horizontal="right" vertical="center" wrapText="1"/>
    </xf>
    <xf numFmtId="164" fontId="0" fillId="0" borderId="17" xfId="0" applyNumberFormat="1" applyBorder="1" applyAlignment="1">
      <alignment horizontal="right" vertical="center"/>
    </xf>
    <xf numFmtId="10" fontId="0" fillId="0" borderId="17" xfId="0" applyNumberFormat="1" applyBorder="1" applyAlignment="1">
      <alignment horizontal="right" vertical="center"/>
    </xf>
    <xf numFmtId="0" fontId="2" fillId="0" borderId="0" xfId="1" applyBorder="1" applyAlignment="1">
      <alignment vertical="center" wrapText="1"/>
    </xf>
    <xf numFmtId="0" fontId="1" fillId="4" borderId="18" xfId="0" applyFont="1" applyFill="1" applyBorder="1" applyAlignment="1">
      <alignment vertical="center" wrapText="1"/>
    </xf>
    <xf numFmtId="164" fontId="0" fillId="4" borderId="19" xfId="0" applyNumberFormat="1" applyFill="1" applyBorder="1" applyAlignment="1">
      <alignment horizontal="right" vertical="center" wrapText="1"/>
    </xf>
    <xf numFmtId="164" fontId="0" fillId="4" borderId="19" xfId="0" applyNumberFormat="1" applyFill="1" applyBorder="1" applyAlignment="1">
      <alignment horizontal="right" vertical="center"/>
    </xf>
    <xf numFmtId="0" fontId="0" fillId="4" borderId="19" xfId="0" applyFill="1" applyBorder="1" applyAlignment="1">
      <alignment horizontal="right" vertical="center"/>
    </xf>
    <xf numFmtId="0" fontId="0" fillId="4" borderId="20" xfId="0" applyFill="1" applyBorder="1" applyAlignment="1">
      <alignment vertical="center" wrapText="1"/>
    </xf>
    <xf numFmtId="9" fontId="0" fillId="0" borderId="14" xfId="0" applyNumberFormat="1" applyBorder="1" applyAlignment="1">
      <alignment horizontal="right" vertical="center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10" fontId="0" fillId="0" borderId="5" xfId="0" applyNumberFormat="1" applyBorder="1" applyAlignment="1">
      <alignment horizontal="right" vertical="center"/>
    </xf>
    <xf numFmtId="10" fontId="0" fillId="0" borderId="8" xfId="0" applyNumberFormat="1" applyBorder="1" applyAlignment="1">
      <alignment horizontal="right" vertical="center"/>
    </xf>
    <xf numFmtId="0" fontId="0" fillId="0" borderId="11" xfId="0" applyBorder="1" applyAlignment="1">
      <alignment horizontal="right" vertical="center"/>
    </xf>
    <xf numFmtId="9" fontId="0" fillId="0" borderId="11" xfId="0" applyNumberFormat="1" applyBorder="1" applyAlignment="1">
      <alignment horizontal="right" vertical="center"/>
    </xf>
    <xf numFmtId="10" fontId="0" fillId="0" borderId="11" xfId="0" applyNumberFormat="1" applyBorder="1" applyAlignment="1">
      <alignment horizontal="right" vertical="center"/>
    </xf>
    <xf numFmtId="10" fontId="0" fillId="0" borderId="14" xfId="0" applyNumberFormat="1" applyBorder="1" applyAlignment="1">
      <alignment horizontal="right" vertical="center"/>
    </xf>
    <xf numFmtId="0" fontId="3" fillId="2" borderId="0" xfId="0" applyFont="1" applyFill="1" applyAlignment="1">
      <alignment vertical="center"/>
    </xf>
    <xf numFmtId="0" fontId="0" fillId="0" borderId="0" xfId="0"/>
    <xf numFmtId="164" fontId="0" fillId="0" borderId="5" xfId="0" applyNumberFormat="1" applyFill="1" applyBorder="1" applyAlignment="1">
      <alignment horizontal="right" vertical="center" wrapText="1"/>
    </xf>
    <xf numFmtId="164" fontId="0" fillId="0" borderId="5" xfId="0" applyNumberFormat="1" applyFill="1" applyBorder="1" applyAlignment="1">
      <alignment horizontal="right" vertical="center"/>
    </xf>
    <xf numFmtId="164" fontId="0" fillId="0" borderId="8" xfId="0" applyNumberFormat="1" applyFill="1" applyBorder="1" applyAlignment="1">
      <alignment horizontal="right" vertical="center" wrapText="1"/>
    </xf>
    <xf numFmtId="164" fontId="0" fillId="0" borderId="8" xfId="0" applyNumberFormat="1" applyFill="1" applyBorder="1" applyAlignment="1">
      <alignment horizontal="right" vertical="center"/>
    </xf>
    <xf numFmtId="164" fontId="0" fillId="0" borderId="11" xfId="0" applyNumberFormat="1" applyFill="1" applyBorder="1" applyAlignment="1">
      <alignment horizontal="right" vertical="center" wrapText="1"/>
    </xf>
    <xf numFmtId="164" fontId="0" fillId="0" borderId="11" xfId="0" applyNumberFormat="1" applyFill="1" applyBorder="1" applyAlignment="1">
      <alignment horizontal="right" vertical="center"/>
    </xf>
    <xf numFmtId="8" fontId="4" fillId="0" borderId="11" xfId="0" applyNumberFormat="1" applyFont="1" applyFill="1" applyBorder="1" applyAlignment="1">
      <alignment vertical="center"/>
    </xf>
    <xf numFmtId="164" fontId="0" fillId="0" borderId="14" xfId="0" applyNumberFormat="1" applyFill="1" applyBorder="1" applyAlignment="1">
      <alignment horizontal="right" vertical="center" wrapText="1"/>
    </xf>
    <xf numFmtId="164" fontId="0" fillId="0" borderId="14" xfId="0" applyNumberFormat="1" applyFill="1" applyBorder="1" applyAlignment="1">
      <alignment horizontal="right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onsumerbrandsassociation.org/" TargetMode="External"/><Relationship Id="rId13" Type="http://schemas.openxmlformats.org/officeDocument/2006/relationships/hyperlink" Target="https://www.thehcpa.org/" TargetMode="External"/><Relationship Id="rId18" Type="http://schemas.openxmlformats.org/officeDocument/2006/relationships/hyperlink" Target="https://www.personalcarecouncil.org/" TargetMode="External"/><Relationship Id="rId3" Type="http://schemas.openxmlformats.org/officeDocument/2006/relationships/hyperlink" Target="https://www.ana.net/" TargetMode="External"/><Relationship Id="rId21" Type="http://schemas.openxmlformats.org/officeDocument/2006/relationships/hyperlink" Target="https://usplasticspact.org/" TargetMode="External"/><Relationship Id="rId7" Type="http://schemas.openxmlformats.org/officeDocument/2006/relationships/hyperlink" Target="https://www.americanchemistry.com/industry-groups/center-for-biocide-chemistries-cbc" TargetMode="External"/><Relationship Id="rId12" Type="http://schemas.openxmlformats.org/officeDocument/2006/relationships/hyperlink" Target="https://www.hrpolicy.org/initiatives/cec/" TargetMode="External"/><Relationship Id="rId17" Type="http://schemas.openxmlformats.org/officeDocument/2006/relationships/hyperlink" Target="https://www.nationalgrocers.org/" TargetMode="External"/><Relationship Id="rId2" Type="http://schemas.openxmlformats.org/officeDocument/2006/relationships/hyperlink" Target="https://dressings-sauces.org/" TargetMode="External"/><Relationship Id="rId16" Type="http://schemas.openxmlformats.org/officeDocument/2006/relationships/hyperlink" Target="https://www.oaklandchamber.com/" TargetMode="External"/><Relationship Id="rId20" Type="http://schemas.openxmlformats.org/officeDocument/2006/relationships/hyperlink" Target="https://wqa.org/" TargetMode="External"/><Relationship Id="rId1" Type="http://schemas.openxmlformats.org/officeDocument/2006/relationships/hyperlink" Target="https://www.cleaninginstitute.org/" TargetMode="External"/><Relationship Id="rId6" Type="http://schemas.openxmlformats.org/officeDocument/2006/relationships/hyperlink" Target="https://www.cmta.com/" TargetMode="External"/><Relationship Id="rId11" Type="http://schemas.openxmlformats.org/officeDocument/2006/relationships/hyperlink" Target="https://www.fragrancecreators.org/" TargetMode="External"/><Relationship Id="rId5" Type="http://schemas.openxmlformats.org/officeDocument/2006/relationships/hyperlink" Target="https://www.calchamber.com/" TargetMode="External"/><Relationship Id="rId15" Type="http://schemas.openxmlformats.org/officeDocument/2006/relationships/hyperlink" Target="https://nam.org/" TargetMode="External"/><Relationship Id="rId10" Type="http://schemas.openxmlformats.org/officeDocument/2006/relationships/hyperlink" Target="https://www.fmi.org/" TargetMode="External"/><Relationship Id="rId19" Type="http://schemas.openxmlformats.org/officeDocument/2006/relationships/hyperlink" Target="https://www.businessroundtable.org/" TargetMode="External"/><Relationship Id="rId4" Type="http://schemas.openxmlformats.org/officeDocument/2006/relationships/hyperlink" Target="https://plasticsrecycling.org/" TargetMode="External"/><Relationship Id="rId9" Type="http://schemas.openxmlformats.org/officeDocument/2006/relationships/hyperlink" Target="https://www.crnusa.org/" TargetMode="External"/><Relationship Id="rId14" Type="http://schemas.openxmlformats.org/officeDocument/2006/relationships/hyperlink" Target="https://www.inda.org/" TargetMode="External"/><Relationship Id="rId22" Type="http://schemas.openxmlformats.org/officeDocument/2006/relationships/hyperlink" Target="https://bayareacouncil.org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E664F9-59BF-4685-87A3-3ED753C4C7E2}">
  <dimension ref="A1:F34"/>
  <sheetViews>
    <sheetView tabSelected="1" workbookViewId="0">
      <selection activeCell="A16" sqref="A16"/>
    </sheetView>
  </sheetViews>
  <sheetFormatPr defaultRowHeight="14.4" x14ac:dyDescent="0.3"/>
  <cols>
    <col min="1" max="1" width="54.88671875" customWidth="1"/>
    <col min="2" max="2" width="12.109375" bestFit="1" customWidth="1"/>
    <col min="3" max="3" width="37.88671875" customWidth="1"/>
    <col min="4" max="4" width="19.33203125" customWidth="1"/>
    <col min="5" max="5" width="68.5546875" style="34" customWidth="1"/>
  </cols>
  <sheetData>
    <row r="1" spans="1:6" x14ac:dyDescent="0.3">
      <c r="A1" s="41" t="s">
        <v>0</v>
      </c>
      <c r="B1" s="1"/>
      <c r="C1" s="1"/>
      <c r="D1" s="2"/>
      <c r="E1" s="2"/>
    </row>
    <row r="2" spans="1:6" x14ac:dyDescent="0.3">
      <c r="A2" s="41"/>
      <c r="B2" s="1"/>
      <c r="C2" s="1"/>
      <c r="D2" s="2"/>
      <c r="E2" s="2"/>
    </row>
    <row r="3" spans="1:6" x14ac:dyDescent="0.3">
      <c r="A3" s="3" t="s">
        <v>55</v>
      </c>
      <c r="B3" s="4"/>
      <c r="C3" s="4"/>
      <c r="D3" s="5"/>
      <c r="E3" s="5"/>
    </row>
    <row r="4" spans="1:6" ht="15" thickBot="1" x14ac:dyDescent="0.35">
      <c r="D4" s="6"/>
      <c r="E4" s="6"/>
    </row>
    <row r="5" spans="1:6" ht="29.4" thickBot="1" x14ac:dyDescent="0.35">
      <c r="A5" s="7" t="s">
        <v>54</v>
      </c>
      <c r="B5" s="8" t="s">
        <v>56</v>
      </c>
      <c r="C5" s="9" t="s">
        <v>1</v>
      </c>
      <c r="D5" s="9" t="s">
        <v>2</v>
      </c>
      <c r="E5" s="10" t="s">
        <v>3</v>
      </c>
      <c r="F5" s="11"/>
    </row>
    <row r="6" spans="1:6" x14ac:dyDescent="0.3">
      <c r="A6" s="12" t="s">
        <v>4</v>
      </c>
      <c r="B6" s="43">
        <v>535000</v>
      </c>
      <c r="C6" s="44">
        <f>B6*0.024</f>
        <v>12840</v>
      </c>
      <c r="D6" s="35">
        <v>2.4E-2</v>
      </c>
      <c r="E6" s="13" t="s">
        <v>5</v>
      </c>
    </row>
    <row r="7" spans="1:6" x14ac:dyDescent="0.3">
      <c r="A7" s="14" t="s">
        <v>6</v>
      </c>
      <c r="B7" s="45">
        <v>19000</v>
      </c>
      <c r="C7" s="46">
        <v>2850</v>
      </c>
      <c r="D7" s="36"/>
      <c r="E7" s="15"/>
    </row>
    <row r="8" spans="1:6" x14ac:dyDescent="0.3">
      <c r="A8" s="16" t="s">
        <v>7</v>
      </c>
      <c r="B8" s="47">
        <v>38430</v>
      </c>
      <c r="C8" s="48">
        <f>B8*0.05</f>
        <v>1921.5</v>
      </c>
      <c r="D8" s="37" t="s">
        <v>8</v>
      </c>
      <c r="E8" s="17" t="s">
        <v>9</v>
      </c>
    </row>
    <row r="9" spans="1:6" x14ac:dyDescent="0.3">
      <c r="A9" s="16" t="s">
        <v>10</v>
      </c>
      <c r="B9" s="47">
        <v>72740</v>
      </c>
      <c r="C9" s="48">
        <f>B9*0.07</f>
        <v>5091.8</v>
      </c>
      <c r="D9" s="38">
        <v>7.0000000000000007E-2</v>
      </c>
      <c r="E9" s="17" t="s">
        <v>11</v>
      </c>
    </row>
    <row r="10" spans="1:6" x14ac:dyDescent="0.3">
      <c r="A10" s="16" t="s">
        <v>12</v>
      </c>
      <c r="B10" s="47">
        <v>22000</v>
      </c>
      <c r="C10" s="48">
        <f>B10*0.04</f>
        <v>880</v>
      </c>
      <c r="D10" s="37" t="s">
        <v>13</v>
      </c>
      <c r="E10" s="17" t="s">
        <v>14</v>
      </c>
    </row>
    <row r="11" spans="1:6" x14ac:dyDescent="0.3">
      <c r="A11" s="16" t="s">
        <v>15</v>
      </c>
      <c r="B11" s="47">
        <v>30000</v>
      </c>
      <c r="C11" s="48">
        <f>B11*0.02</f>
        <v>600</v>
      </c>
      <c r="D11" s="38">
        <v>0.02</v>
      </c>
      <c r="E11" s="17" t="s">
        <v>16</v>
      </c>
    </row>
    <row r="12" spans="1:6" x14ac:dyDescent="0.3">
      <c r="A12" s="16" t="s">
        <v>17</v>
      </c>
      <c r="B12" s="47">
        <v>24300</v>
      </c>
      <c r="C12" s="48">
        <f>B12*0.25</f>
        <v>6075</v>
      </c>
      <c r="D12" s="38">
        <v>0.25</v>
      </c>
      <c r="E12" s="17" t="s">
        <v>18</v>
      </c>
    </row>
    <row r="13" spans="1:6" x14ac:dyDescent="0.3">
      <c r="A13" s="16" t="s">
        <v>19</v>
      </c>
      <c r="B13" s="47">
        <v>15000</v>
      </c>
      <c r="C13" s="48">
        <f>B13*0.12</f>
        <v>1800</v>
      </c>
      <c r="D13" s="38">
        <v>0.12</v>
      </c>
      <c r="E13" s="17" t="s">
        <v>20</v>
      </c>
    </row>
    <row r="14" spans="1:6" ht="28.8" x14ac:dyDescent="0.3">
      <c r="A14" s="16" t="s">
        <v>21</v>
      </c>
      <c r="B14" s="49">
        <v>25500</v>
      </c>
      <c r="C14" s="48">
        <f>B14*0.14</f>
        <v>3570.0000000000005</v>
      </c>
      <c r="D14" s="38">
        <v>0.14000000000000001</v>
      </c>
      <c r="E14" s="17" t="s">
        <v>22</v>
      </c>
    </row>
    <row r="15" spans="1:6" x14ac:dyDescent="0.3">
      <c r="A15" s="16" t="s">
        <v>23</v>
      </c>
      <c r="B15" s="47">
        <v>300000</v>
      </c>
      <c r="C15" s="48">
        <f>B15*0.1691</f>
        <v>50730</v>
      </c>
      <c r="D15" s="39">
        <v>0.1691</v>
      </c>
      <c r="E15" s="17" t="s">
        <v>24</v>
      </c>
    </row>
    <row r="16" spans="1:6" x14ac:dyDescent="0.3">
      <c r="A16" s="16" t="s">
        <v>25</v>
      </c>
      <c r="B16" s="47">
        <v>175000</v>
      </c>
      <c r="C16" s="48">
        <f>B16*0.1463</f>
        <v>25602.500000000004</v>
      </c>
      <c r="D16" s="39">
        <v>0.14630000000000001</v>
      </c>
      <c r="E16" s="17" t="s">
        <v>26</v>
      </c>
    </row>
    <row r="17" spans="1:5" x14ac:dyDescent="0.3">
      <c r="A17" s="16" t="s">
        <v>27</v>
      </c>
      <c r="B17" s="47">
        <v>177800</v>
      </c>
      <c r="C17" s="48">
        <f>B17*0.1</f>
        <v>17780</v>
      </c>
      <c r="D17" s="38">
        <v>0.1</v>
      </c>
      <c r="E17" s="17" t="s">
        <v>28</v>
      </c>
    </row>
    <row r="18" spans="1:5" x14ac:dyDescent="0.3">
      <c r="A18" s="16" t="s">
        <v>29</v>
      </c>
      <c r="B18" s="47">
        <v>87524</v>
      </c>
      <c r="C18" s="48">
        <f>B18*0.095</f>
        <v>8314.7800000000007</v>
      </c>
      <c r="D18" s="39">
        <v>9.5000000000000001E-2</v>
      </c>
      <c r="E18" s="17" t="s">
        <v>30</v>
      </c>
    </row>
    <row r="19" spans="1:5" x14ac:dyDescent="0.3">
      <c r="A19" s="16" t="s">
        <v>31</v>
      </c>
      <c r="B19" s="47">
        <v>204224</v>
      </c>
      <c r="C19" s="48">
        <f>B19*0.16</f>
        <v>32675.84</v>
      </c>
      <c r="D19" s="38">
        <v>0.16</v>
      </c>
      <c r="E19" s="17" t="s">
        <v>32</v>
      </c>
    </row>
    <row r="20" spans="1:5" x14ac:dyDescent="0.3">
      <c r="A20" s="16" t="s">
        <v>33</v>
      </c>
      <c r="B20" s="47">
        <v>39300</v>
      </c>
      <c r="C20" s="48">
        <f>B20*0.6</f>
        <v>23580</v>
      </c>
      <c r="D20" s="38">
        <v>0.6</v>
      </c>
      <c r="E20" s="17" t="s">
        <v>34</v>
      </c>
    </row>
    <row r="21" spans="1:5" x14ac:dyDescent="0.3">
      <c r="A21" s="16" t="s">
        <v>35</v>
      </c>
      <c r="B21" s="47">
        <v>29200</v>
      </c>
      <c r="C21" s="48">
        <f>B21*0.1</f>
        <v>2920</v>
      </c>
      <c r="D21" s="38">
        <v>0.1</v>
      </c>
      <c r="E21" s="17" t="s">
        <v>36</v>
      </c>
    </row>
    <row r="22" spans="1:5" x14ac:dyDescent="0.3">
      <c r="A22" s="16" t="s">
        <v>37</v>
      </c>
      <c r="B22" s="47">
        <v>80000</v>
      </c>
      <c r="C22" s="48">
        <f>B22*0.28</f>
        <v>22400.000000000004</v>
      </c>
      <c r="D22" s="38">
        <v>0.22</v>
      </c>
      <c r="E22" s="17" t="s">
        <v>38</v>
      </c>
    </row>
    <row r="23" spans="1:5" x14ac:dyDescent="0.3">
      <c r="A23" s="16" t="s">
        <v>39</v>
      </c>
      <c r="B23" s="47">
        <v>15500</v>
      </c>
      <c r="C23" s="48">
        <f>B23*0.23</f>
        <v>3565</v>
      </c>
      <c r="D23" s="38">
        <v>0.23</v>
      </c>
      <c r="E23" s="17" t="s">
        <v>40</v>
      </c>
    </row>
    <row r="24" spans="1:5" x14ac:dyDescent="0.3">
      <c r="A24" s="16" t="s">
        <v>41</v>
      </c>
      <c r="B24" s="47">
        <v>25000</v>
      </c>
      <c r="C24" s="48">
        <f>B24*0.05</f>
        <v>1250</v>
      </c>
      <c r="D24" s="38">
        <v>0.05</v>
      </c>
      <c r="E24" s="17" t="s">
        <v>42</v>
      </c>
    </row>
    <row r="25" spans="1:5" x14ac:dyDescent="0.3">
      <c r="A25" s="16" t="s">
        <v>43</v>
      </c>
      <c r="B25" s="47">
        <v>183780</v>
      </c>
      <c r="C25" s="48">
        <f>B25*0.26</f>
        <v>47782.8</v>
      </c>
      <c r="D25" s="38">
        <v>0.26</v>
      </c>
      <c r="E25" s="17" t="s">
        <v>44</v>
      </c>
    </row>
    <row r="26" spans="1:5" x14ac:dyDescent="0.3">
      <c r="A26" s="16" t="s">
        <v>45</v>
      </c>
      <c r="B26" s="47">
        <v>200000</v>
      </c>
      <c r="C26" s="48">
        <f>B26*0.24</f>
        <v>48000</v>
      </c>
      <c r="D26" s="38">
        <v>0.24</v>
      </c>
      <c r="E26" s="17" t="s">
        <v>46</v>
      </c>
    </row>
    <row r="27" spans="1:5" ht="15" thickBot="1" x14ac:dyDescent="0.35">
      <c r="A27" s="18" t="s">
        <v>47</v>
      </c>
      <c r="B27" s="50">
        <v>112785</v>
      </c>
      <c r="C27" s="51">
        <f>B27*0.0085</f>
        <v>958.67250000000001</v>
      </c>
      <c r="D27" s="40">
        <v>8.5000000000000006E-3</v>
      </c>
      <c r="E27" s="21" t="s">
        <v>48</v>
      </c>
    </row>
    <row r="28" spans="1:5" ht="15" thickBot="1" x14ac:dyDescent="0.35">
      <c r="A28" s="22"/>
      <c r="B28" s="23"/>
      <c r="C28" s="24"/>
      <c r="D28" s="25"/>
      <c r="E28" s="26"/>
    </row>
    <row r="29" spans="1:5" ht="15" thickBot="1" x14ac:dyDescent="0.35">
      <c r="A29" s="27" t="s">
        <v>49</v>
      </c>
      <c r="B29" s="28"/>
      <c r="C29" s="29"/>
      <c r="D29" s="30"/>
      <c r="E29" s="31"/>
    </row>
    <row r="30" spans="1:5" ht="15" thickBot="1" x14ac:dyDescent="0.35">
      <c r="A30" s="18" t="s">
        <v>50</v>
      </c>
      <c r="B30" s="19">
        <v>50000</v>
      </c>
      <c r="C30" s="20">
        <v>0</v>
      </c>
      <c r="D30" s="32">
        <v>0</v>
      </c>
      <c r="E30" s="21" t="s">
        <v>51</v>
      </c>
    </row>
    <row r="31" spans="1:5" x14ac:dyDescent="0.3">
      <c r="D31" s="6"/>
      <c r="E31" s="33"/>
    </row>
    <row r="32" spans="1:5" x14ac:dyDescent="0.3">
      <c r="A32" t="s">
        <v>52</v>
      </c>
      <c r="D32" s="6"/>
      <c r="E32" s="33"/>
    </row>
    <row r="33" spans="1:5" x14ac:dyDescent="0.3">
      <c r="A33" s="42" t="s">
        <v>53</v>
      </c>
      <c r="B33" s="42"/>
      <c r="C33" s="42"/>
      <c r="D33" s="42"/>
      <c r="E33" s="33"/>
    </row>
    <row r="34" spans="1:5" x14ac:dyDescent="0.3">
      <c r="D34" s="6"/>
      <c r="E34" s="33"/>
    </row>
  </sheetData>
  <mergeCells count="2">
    <mergeCell ref="A1:A2"/>
    <mergeCell ref="A33:D33"/>
  </mergeCells>
  <hyperlinks>
    <hyperlink ref="E6" r:id="rId1" xr:uid="{15DA5CA3-84BE-40CC-BD68-5AC67E6F467F}"/>
    <hyperlink ref="E8" r:id="rId2" xr:uid="{DE742DEF-FEE3-4473-8F4E-9552EF8F1A71}"/>
    <hyperlink ref="E9" r:id="rId3" xr:uid="{E319F49C-892C-473D-B3D9-0A65EC2B106F}"/>
    <hyperlink ref="E10" r:id="rId4" xr:uid="{B3CE0B4A-1363-4011-AFEE-28CBE52975F6}"/>
    <hyperlink ref="E12" r:id="rId5" xr:uid="{1C37878C-57AC-4574-84EC-B08854F27CA4}"/>
    <hyperlink ref="E13" r:id="rId6" xr:uid="{09225564-2720-44B2-AC4D-60D3BFEC0201}"/>
    <hyperlink ref="E14" r:id="rId7" xr:uid="{F3586617-B716-4486-A5C0-E13B4B848EB7}"/>
    <hyperlink ref="E15" r:id="rId8" xr:uid="{D96BF1FD-73A4-4ED3-93E0-5843EFD294C8}"/>
    <hyperlink ref="E16" r:id="rId9" xr:uid="{787288CE-5C7E-4E1E-A781-4B95E0231FEA}"/>
    <hyperlink ref="E17" r:id="rId10" xr:uid="{A472017E-F13A-4A3B-8FA6-065F075375DB}"/>
    <hyperlink ref="E18" r:id="rId11" xr:uid="{26347B57-324F-41A3-9076-D624B4F11B12}"/>
    <hyperlink ref="E20" r:id="rId12" xr:uid="{240BC912-1D82-4A44-9914-E4232CB96C2C}"/>
    <hyperlink ref="E19" r:id="rId13" xr:uid="{2E8FBC98-B3D8-4ECE-B9C2-B501EDD0706D}"/>
    <hyperlink ref="E21" r:id="rId14" xr:uid="{BEBFB621-A2DA-42FD-88F7-0A6EC2DCCAFE}"/>
    <hyperlink ref="E22" r:id="rId15" xr:uid="{B8F36A92-E18D-4397-884A-F0DFBD71AFC2}"/>
    <hyperlink ref="E24" r:id="rId16" xr:uid="{6B0D18D6-F472-40AE-95B6-F1795E7679EF}"/>
    <hyperlink ref="E23" r:id="rId17" xr:uid="{70FFA828-16F9-4A8D-A91D-3F133A564E4A}"/>
    <hyperlink ref="E25" r:id="rId18" xr:uid="{D3364474-5AD9-4780-9304-9A8F033A9830}"/>
    <hyperlink ref="E26" r:id="rId19" xr:uid="{259A59AD-C415-49B7-A73C-EF7F21DA73C0}"/>
    <hyperlink ref="E27" r:id="rId20" xr:uid="{AA8F6640-301E-44A4-8C85-5131162A881C}"/>
    <hyperlink ref="E30" r:id="rId21" xr:uid="{4603101C-B75A-4396-A2FD-0A3233982F9D}"/>
    <hyperlink ref="E11" r:id="rId22" xr:uid="{6946A8FB-13CA-43E0-BCBD-500F8F8BCBE6}"/>
  </hyperlinks>
  <pageMargins left="0.7" right="0.7" top="0.75" bottom="0.75" header="0.3" footer="0.3"/>
  <headerFooter>
    <oddFooter>&amp;R_x000D_&amp;1#&amp;"Calibri"&amp;10&amp;K000000 **Internal**</oddFooter>
  </headerFooter>
</worksheet>
</file>

<file path=docMetadata/LabelInfo.xml><?xml version="1.0" encoding="utf-8"?>
<clbl:labelList xmlns:clbl="http://schemas.microsoft.com/office/2020/mipLabelMetadata">
  <clbl:label id="{641b888d-8869-445f-b14b-7063fe47d597}" enabled="1" method="Standard" siteId="{9c272a06-9f0a-43f5-8e40-214a24c5098b}" contentBits="2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The Clorox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Drew Meyersieck</dc:creator>
  <cp:lastModifiedBy>Drew Meyersieck</cp:lastModifiedBy>
  <dcterms:created xsi:type="dcterms:W3CDTF">2026-05-22T20:44:28Z</dcterms:created>
  <dcterms:modified xsi:type="dcterms:W3CDTF">2026-05-26T23:24:33Z</dcterms:modified>
</cp:coreProperties>
</file>